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llison Book\Downloads\"/>
    </mc:Choice>
  </mc:AlternateContent>
  <xr:revisionPtr revIDLastSave="0" documentId="13_ncr:1_{4BBA908E-48F1-42FE-90CC-971952FB5F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ADME" sheetId="1" r:id="rId1"/>
    <sheet name="Inputs" sheetId="2" r:id="rId2"/>
    <sheet name="Payer Mix Detail" sheetId="3" r:id="rId3"/>
    <sheet name="Scenarios" sheetId="4" r:id="rId4"/>
    <sheet name="Result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B9" i="5"/>
  <c r="F8" i="5"/>
  <c r="E8" i="5"/>
  <c r="C8" i="5"/>
  <c r="B8" i="5"/>
  <c r="C7" i="5"/>
  <c r="B7" i="5"/>
  <c r="E7" i="5" s="1"/>
  <c r="C6" i="5"/>
  <c r="B6" i="5"/>
  <c r="E9" i="4"/>
  <c r="D9" i="4"/>
  <c r="C9" i="4"/>
  <c r="B9" i="4"/>
  <c r="B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B17" i="2"/>
  <c r="D16" i="2"/>
  <c r="D10" i="3" s="1"/>
  <c r="D15" i="2"/>
  <c r="D9" i="3" s="1"/>
  <c r="D14" i="2"/>
  <c r="D8" i="3" s="1"/>
  <c r="D13" i="2"/>
  <c r="D7" i="3" s="1"/>
  <c r="D12" i="2"/>
  <c r="D8" i="5" s="1"/>
  <c r="G7" i="5" l="1"/>
  <c r="H7" i="5" s="1"/>
  <c r="F7" i="5"/>
  <c r="I7" i="5"/>
  <c r="I8" i="5"/>
  <c r="F9" i="5"/>
  <c r="D9" i="5"/>
  <c r="D6" i="3"/>
  <c r="D11" i="3" s="1"/>
  <c r="G8" i="5"/>
  <c r="H8" i="5" s="1"/>
  <c r="E9" i="5"/>
  <c r="D6" i="5"/>
  <c r="E6" i="5"/>
  <c r="D7" i="5"/>
  <c r="D17" i="2"/>
  <c r="K7" i="5" l="1"/>
  <c r="G9" i="5"/>
  <c r="H9" i="5" s="1"/>
  <c r="I9" i="5" s="1"/>
  <c r="J8" i="5"/>
  <c r="J7" i="5"/>
  <c r="K8" i="5"/>
  <c r="G6" i="5"/>
  <c r="H6" i="5" s="1"/>
  <c r="F6" i="5"/>
  <c r="I6" i="5" s="1"/>
  <c r="K6" i="5" l="1"/>
  <c r="J6" i="5"/>
  <c r="K9" i="5"/>
  <c r="J9" i="5"/>
</calcChain>
</file>

<file path=xl/sharedStrings.xml><?xml version="1.0" encoding="utf-8"?>
<sst xmlns="http://schemas.openxmlformats.org/spreadsheetml/2006/main" count="71" uniqueCount="61">
  <si>
    <t>Azalea Health OBBBA Payer Mix Impact Calculator</t>
  </si>
  <si>
    <t>How to use this calculator for your hospital or practice:</t>
  </si>
  <si>
    <r>
      <rPr>
        <sz val="12"/>
        <color rgb="FF3B4958"/>
        <rFont val="Source Sans 3"/>
      </rPr>
      <t>Run a</t>
    </r>
    <r>
      <rPr>
        <b/>
        <sz val="12"/>
        <color rgb="FF3B4958"/>
        <rFont val="Source Sans 3"/>
      </rPr>
      <t xml:space="preserve"> Payer Mix Analysis Report </t>
    </r>
    <r>
      <rPr>
        <sz val="12"/>
        <color rgb="FF3B4958"/>
        <rFont val="Source Sans 3"/>
      </rPr>
      <t>from your EHR, breaking down total charges, payments, and patient visits by payer category.</t>
    </r>
  </si>
  <si>
    <r>
      <rPr>
        <sz val="12"/>
        <color rgb="FF3B4958"/>
        <rFont val="Source Sans 3"/>
      </rPr>
      <t xml:space="preserve">Using that report, open the </t>
    </r>
    <r>
      <rPr>
        <b/>
        <sz val="12"/>
        <color rgb="FF3B4958"/>
        <rFont val="Source Sans 3"/>
      </rPr>
      <t>‘Inputs’ sheet</t>
    </r>
    <r>
      <rPr>
        <sz val="12"/>
        <color rgb="FF3B4958"/>
        <rFont val="Source Sans 3"/>
      </rPr>
      <t xml:space="preserve"> in this document and fill in the shaded cells:</t>
    </r>
  </si>
  <si>
    <t>Practice name, state (optional), and baseline year</t>
  </si>
  <si>
    <r>
      <rPr>
        <sz val="12"/>
        <color rgb="FF3B4958"/>
        <rFont val="Source Sans 3"/>
      </rPr>
      <t>Baseline annual</t>
    </r>
    <r>
      <rPr>
        <b/>
        <sz val="12"/>
        <color rgb="FF3B4958"/>
        <rFont val="Source Sans 3"/>
      </rPr>
      <t xml:space="preserve"> visits by payer</t>
    </r>
  </si>
  <si>
    <r>
      <rPr>
        <b/>
        <sz val="12"/>
        <color rgb="FF3B4958"/>
        <rFont val="Source Sans 3"/>
      </rPr>
      <t>Net revenue per visit</t>
    </r>
    <r>
      <rPr>
        <sz val="12"/>
        <color rgb="FF3B4958"/>
        <rFont val="Source Sans 3"/>
      </rPr>
      <t xml:space="preserve"> by payer</t>
    </r>
  </si>
  <si>
    <t>Medicaid impact assumptions (coverage loss %, extra leakage %, and substitution assumptions)</t>
  </si>
  <si>
    <r>
      <rPr>
        <sz val="12"/>
        <color rgb="FF3B4958"/>
        <rFont val="Source Sans 3"/>
      </rPr>
      <t>Review the</t>
    </r>
    <r>
      <rPr>
        <b/>
        <sz val="12"/>
        <color rgb="FF3B4958"/>
        <rFont val="Source Sans 3"/>
      </rPr>
      <t xml:space="preserve"> ‘Payer Mix Detail’</t>
    </r>
    <r>
      <rPr>
        <sz val="12"/>
        <color rgb="FF3B4958"/>
        <rFont val="Source Sans 3"/>
      </rPr>
      <t xml:space="preserve"> tab for baseline revenue by payer.</t>
    </r>
  </si>
  <si>
    <r>
      <rPr>
        <sz val="12"/>
        <color rgb="FF3B4958"/>
        <rFont val="Source Sans 3"/>
      </rPr>
      <t xml:space="preserve">Open the </t>
    </r>
    <r>
      <rPr>
        <b/>
        <sz val="12"/>
        <color rgb="FF3B4958"/>
        <rFont val="Source Sans 3"/>
      </rPr>
      <t>‘Scenarios’</t>
    </r>
    <r>
      <rPr>
        <sz val="12"/>
        <color rgb="FF3B4958"/>
        <rFont val="Source Sans 3"/>
      </rPr>
      <t xml:space="preserve"> tab to view Best, Expected, Worst, and Custom scenarios (the Custom scenario can be adjusted).</t>
    </r>
  </si>
  <si>
    <r>
      <rPr>
        <sz val="12"/>
        <color rgb="FF3B4958"/>
        <rFont val="Source Sans 3"/>
      </rPr>
      <t>See the</t>
    </r>
    <r>
      <rPr>
        <b/>
        <sz val="12"/>
        <color rgb="FF3B4958"/>
        <rFont val="Source Sans 3"/>
      </rPr>
      <t xml:space="preserve"> ‘Results’</t>
    </r>
    <r>
      <rPr>
        <sz val="12"/>
        <color rgb="FF3B4958"/>
        <rFont val="Source Sans 3"/>
      </rPr>
      <t xml:space="preserve"> tab for total visits lost, total revenue impact, and % change vs. baseline.</t>
    </r>
  </si>
  <si>
    <t>Notes and Tips:</t>
  </si>
  <si>
    <r>
      <rPr>
        <b/>
        <sz val="12"/>
        <color rgb="FF3B4958"/>
        <rFont val="Source Sans 3"/>
      </rPr>
      <t>Coverage loss %</t>
    </r>
    <r>
      <rPr>
        <sz val="12"/>
        <color rgb="FF3B4958"/>
        <rFont val="Source Sans 3"/>
      </rPr>
      <t xml:space="preserve"> – percentage of eligible patients losing Medicaid due to policy changes.</t>
    </r>
  </si>
  <si>
    <r>
      <rPr>
        <b/>
        <sz val="12"/>
        <color rgb="FF3B4958"/>
        <rFont val="Source Sans 3"/>
      </rPr>
      <t>Extra leakage %</t>
    </r>
    <r>
      <rPr>
        <sz val="12"/>
        <color rgb="FF3B4958"/>
        <rFont val="Source Sans 3"/>
      </rPr>
      <t xml:space="preserve"> – accounts for churn, verification gaps, and cost-sharing that lead to no-shows or unpaid balances.</t>
    </r>
  </si>
  <si>
    <r>
      <rPr>
        <b/>
        <sz val="12"/>
        <color rgb="FF3B4958"/>
        <rFont val="Source Sans 3"/>
      </rPr>
      <t>Shift to Self-Pay %</t>
    </r>
    <r>
      <rPr>
        <sz val="12"/>
        <color rgb="FF3B4958"/>
        <rFont val="Source Sans 3"/>
      </rPr>
      <t xml:space="preserve"> – models the portion of lost Medicaid visits that still occur but are classified as self-pay (collection rate applies).</t>
    </r>
  </si>
  <si>
    <r>
      <rPr>
        <b/>
        <sz val="12"/>
        <color rgb="FF3B4958"/>
        <rFont val="Source Sans 3"/>
      </rPr>
      <t>Scenario assumptions</t>
    </r>
    <r>
      <rPr>
        <sz val="12"/>
        <color rgb="FF3B4958"/>
        <rFont val="Source Sans 3"/>
      </rPr>
      <t xml:space="preserve"> – you can adjust these percentages for each scenario; the workbook will update automatically.</t>
    </r>
  </si>
  <si>
    <r>
      <rPr>
        <b/>
        <sz val="12"/>
        <color rgb="FF3B4958"/>
        <rFont val="Source Sans 3"/>
      </rPr>
      <t>Input cells only</t>
    </r>
    <r>
      <rPr>
        <sz val="12"/>
        <color rgb="FF3B4958"/>
        <rFont val="Source Sans 3"/>
      </rPr>
      <t xml:space="preserve"> – cells with formulas are locked; edit only the shaded input fields.</t>
    </r>
  </si>
  <si>
    <t>Hospital or Practice Info</t>
  </si>
  <si>
    <t>Hospital or Practice Name</t>
  </si>
  <si>
    <t>Your Organization</t>
  </si>
  <si>
    <t>State (optional)</t>
  </si>
  <si>
    <t>GA</t>
  </si>
  <si>
    <t>Baseline Year</t>
  </si>
  <si>
    <t>Baseline Payer Mix (Annual)</t>
  </si>
  <si>
    <t>Payer</t>
  </si>
  <si>
    <t>Baseline Visits</t>
  </si>
  <si>
    <t>Net Revenue / Visit ($)</t>
  </si>
  <si>
    <t>Baseline Revenue ($)</t>
  </si>
  <si>
    <t>Medicaid</t>
  </si>
  <si>
    <t>Medicare</t>
  </si>
  <si>
    <t>Commercial</t>
  </si>
  <si>
    <t>Self-Pay/Uninsured</t>
  </si>
  <si>
    <t>Other</t>
  </si>
  <si>
    <t>TOTAL</t>
  </si>
  <si>
    <t>Medicaid Impact Assumptions</t>
  </si>
  <si>
    <t>Coverage loss % (base)</t>
  </si>
  <si>
    <t>Extra leakage % (base) from churn/verification/cost-sharing</t>
  </si>
  <si>
    <t>Shift of lost Medicaid visits to Self-Pay %</t>
  </si>
  <si>
    <t>Self-Pay collection rate on shifted visits %</t>
  </si>
  <si>
    <t>Baseline Revenue by Payer (linked to Inputs)</t>
  </si>
  <si>
    <t>OBBBA Impact Scenarios</t>
  </si>
  <si>
    <t>Scenario</t>
  </si>
  <si>
    <t>Coverage loss % (Medicaid)</t>
  </si>
  <si>
    <t>Extra leakage %</t>
  </si>
  <si>
    <t>Shift to Self-Pay %</t>
  </si>
  <si>
    <t>Self-Pay collection %</t>
  </si>
  <si>
    <t>Best Case</t>
  </si>
  <si>
    <t>Expected</t>
  </si>
  <si>
    <t>Worst Case</t>
  </si>
  <si>
    <t>Custom (edit here)</t>
  </si>
  <si>
    <t>Impact Summary</t>
  </si>
  <si>
    <t>Baseline Medicaid Visits</t>
  </si>
  <si>
    <t>Baseline Medicaid Rev/Visit ($)</t>
  </si>
  <si>
    <t>Baseline Medicaid Revenue ($)</t>
  </si>
  <si>
    <t>Visits Lost (Coverage Loss)</t>
  </si>
  <si>
    <t>Additional Effective Loss (Leakage)</t>
  </si>
  <si>
    <t>Shifted to Self-Pay (visits)</t>
  </si>
  <si>
    <t>Self-Pay Collected ($)</t>
  </si>
  <si>
    <t>Net Revenue Loss ($)</t>
  </si>
  <si>
    <t>Net Revenue After Impact ($)</t>
  </si>
  <si>
    <t>% Revenue Change vs Total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</si>
</sst>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>
    <font>
      <sz val="11"/>
      <color theme="1"/>
      <name val="Calibri"/>
      <scheme val="minor"/>
    </font>
    <font>
      <sz val="12"/>
      <color theme="1"/>
      <name val="Source Sans 3"/>
    </font>
    <font>
      <sz val="11"/>
      <color theme="1"/>
      <name val="Source Sans 3"/>
    </font>
    <font>
      <b/>
      <sz val="16"/>
      <color rgb="FFFFFFFF"/>
      <name val="Source Sans 3"/>
    </font>
    <font>
      <sz val="13"/>
      <color rgb="FFFFFFFF"/>
      <name val="Source Sans 3"/>
    </font>
    <font>
      <b/>
      <sz val="12"/>
      <color rgb="FF3B4958"/>
      <name val="Source Sans 3"/>
    </font>
    <font>
      <sz val="12"/>
      <color rgb="FF3B4958"/>
      <name val="Source Sans 3"/>
    </font>
    <font>
      <sz val="11"/>
      <color theme="1"/>
      <name val="Source Sans 3"/>
    </font>
    <font>
      <b/>
      <sz val="14"/>
      <color rgb="FFFFFFFF"/>
      <name val="Source Sans 3"/>
    </font>
    <font>
      <sz val="11"/>
      <name val="Calibri"/>
    </font>
    <font>
      <sz val="11"/>
      <color rgb="FF3B4958"/>
      <name val="Source Sans 3"/>
    </font>
    <font>
      <i/>
      <sz val="12"/>
      <color rgb="FF3B4958"/>
      <name val="Source Sans 3"/>
    </font>
    <font>
      <sz val="12"/>
      <color rgb="FFFFFFFF"/>
      <name val="Source Sans 3"/>
    </font>
    <font>
      <b/>
      <sz val="11"/>
      <color rgb="FF3B4958"/>
      <name val="Source Sans 3"/>
    </font>
    <font>
      <b/>
      <sz val="11"/>
      <color rgb="FF3B4958"/>
      <name val="Source Sans 3"/>
    </font>
  </fonts>
  <fills count="8">
    <fill>
      <patternFill patternType="none"/>
    </fill>
    <fill>
      <patternFill patternType="gray125"/>
    </fill>
    <fill>
      <patternFill patternType="solid">
        <fgColor rgb="FF216CAF"/>
        <bgColor rgb="FF216CAF"/>
      </patternFill>
    </fill>
    <fill>
      <patternFill patternType="solid">
        <fgColor rgb="FF3B4958"/>
        <bgColor rgb="FF3B495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FE8"/>
        <bgColor rgb="FFD8DFE8"/>
      </patternFill>
    </fill>
    <fill>
      <patternFill patternType="solid">
        <fgColor rgb="FFFFE8F1"/>
        <bgColor rgb="FFFFE8F1"/>
      </patternFill>
    </fill>
  </fills>
  <borders count="16">
    <border>
      <left/>
      <right/>
      <top/>
      <bottom/>
      <diagonal/>
    </border>
    <border>
      <left style="thin">
        <color rgb="FF3B4958"/>
      </left>
      <right/>
      <top style="thin">
        <color rgb="FF3B4958"/>
      </top>
      <bottom style="thin">
        <color rgb="FF3B4958"/>
      </bottom>
      <diagonal/>
    </border>
    <border>
      <left/>
      <right style="thin">
        <color rgb="FF3B4958"/>
      </right>
      <top style="thin">
        <color rgb="FF3B4958"/>
      </top>
      <bottom style="thin">
        <color rgb="FF3B4958"/>
      </bottom>
      <diagonal/>
    </border>
    <border>
      <left style="thin">
        <color rgb="FF3B4958"/>
      </left>
      <right style="thin">
        <color rgb="FFD8DFE8"/>
      </right>
      <top style="thin">
        <color rgb="FF3B4958"/>
      </top>
      <bottom style="thin">
        <color rgb="FFD8DFE8"/>
      </bottom>
      <diagonal/>
    </border>
    <border>
      <left style="thin">
        <color rgb="FFD8DFE8"/>
      </left>
      <right style="thin">
        <color rgb="FF3B4958"/>
      </right>
      <top style="thin">
        <color rgb="FF3B4958"/>
      </top>
      <bottom style="thin">
        <color rgb="FFD8DFE8"/>
      </bottom>
      <diagonal/>
    </border>
    <border>
      <left style="thin">
        <color rgb="FF3B4958"/>
      </left>
      <right style="thin">
        <color rgb="FFD8DFE8"/>
      </right>
      <top style="thin">
        <color rgb="FFD8DFE8"/>
      </top>
      <bottom style="thin">
        <color rgb="FFD8DFE8"/>
      </bottom>
      <diagonal/>
    </border>
    <border>
      <left style="thin">
        <color rgb="FFD8DFE8"/>
      </left>
      <right style="thin">
        <color rgb="FF3B4958"/>
      </right>
      <top style="thin">
        <color rgb="FFD8DFE8"/>
      </top>
      <bottom style="thin">
        <color rgb="FFD8DFE8"/>
      </bottom>
      <diagonal/>
    </border>
    <border>
      <left style="thin">
        <color rgb="FF3B4958"/>
      </left>
      <right style="thin">
        <color rgb="FFD8DFE8"/>
      </right>
      <top style="thin">
        <color rgb="FFD8DFE8"/>
      </top>
      <bottom style="thin">
        <color rgb="FF3B4958"/>
      </bottom>
      <diagonal/>
    </border>
    <border>
      <left style="thin">
        <color rgb="FFD8DFE8"/>
      </left>
      <right style="thin">
        <color rgb="FF3B4958"/>
      </right>
      <top style="thin">
        <color rgb="FFD8DFE8"/>
      </top>
      <bottom style="thin">
        <color rgb="FF3B4958"/>
      </bottom>
      <diagonal/>
    </border>
    <border>
      <left/>
      <right/>
      <top style="thin">
        <color rgb="FF3B4958"/>
      </top>
      <bottom style="thin">
        <color rgb="FF3B4958"/>
      </bottom>
      <diagonal/>
    </border>
    <border>
      <left style="thin">
        <color rgb="FF3B4958"/>
      </left>
      <right style="thin">
        <color rgb="FF3B4958"/>
      </right>
      <top style="thin">
        <color rgb="FF3B4958"/>
      </top>
      <bottom style="thin">
        <color rgb="FF3B4958"/>
      </bottom>
      <diagonal/>
    </border>
    <border>
      <left style="thin">
        <color rgb="FF3B4958"/>
      </left>
      <right style="thin">
        <color rgb="FFD8DFE8"/>
      </right>
      <top/>
      <bottom style="thin">
        <color rgb="FFD8DFE8"/>
      </bottom>
      <diagonal/>
    </border>
    <border>
      <left style="thin">
        <color rgb="FFD8DFE8"/>
      </left>
      <right style="thin">
        <color rgb="FFD8DFE8"/>
      </right>
      <top/>
      <bottom style="thin">
        <color rgb="FFD8DFE8"/>
      </bottom>
      <diagonal/>
    </border>
    <border>
      <left style="thin">
        <color rgb="FFD8DFE8"/>
      </left>
      <right style="thin">
        <color rgb="FF3B4958"/>
      </right>
      <top/>
      <bottom style="thin">
        <color rgb="FFD8DFE8"/>
      </bottom>
      <diagonal/>
    </border>
    <border>
      <left style="thin">
        <color rgb="FFD8DFE8"/>
      </left>
      <right style="thin">
        <color rgb="FFD8DFE8"/>
      </right>
      <top style="thin">
        <color rgb="FFD8DFE8"/>
      </top>
      <bottom style="thin">
        <color rgb="FFD8DFE8"/>
      </bottom>
      <diagonal/>
    </border>
    <border>
      <left style="thin">
        <color rgb="FFD8DFE8"/>
      </left>
      <right style="thin">
        <color rgb="FFD8DFE8"/>
      </right>
      <top style="thin">
        <color rgb="FFD8DFE8"/>
      </top>
      <bottom style="thin">
        <color rgb="FF3B495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0" fontId="13" fillId="6" borderId="7" xfId="0" applyFont="1" applyFill="1" applyBorder="1" applyAlignment="1">
      <alignment vertical="center"/>
    </xf>
    <xf numFmtId="0" fontId="14" fillId="0" borderId="15" xfId="0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7" borderId="3" xfId="0" applyFont="1" applyFill="1" applyBorder="1" applyAlignment="1">
      <alignment vertical="center"/>
    </xf>
    <xf numFmtId="10" fontId="6" fillId="7" borderId="4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10" fontId="6" fillId="7" borderId="6" xfId="0" applyNumberFormat="1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10" fontId="6" fillId="7" borderId="8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10" fontId="6" fillId="0" borderId="12" xfId="0" applyNumberFormat="1" applyFont="1" applyBorder="1" applyAlignment="1">
      <alignment vertical="center"/>
    </xf>
    <xf numFmtId="10" fontId="6" fillId="0" borderId="13" xfId="0" applyNumberFormat="1" applyFont="1" applyBorder="1" applyAlignment="1">
      <alignment vertical="center"/>
    </xf>
    <xf numFmtId="10" fontId="6" fillId="0" borderId="14" xfId="0" applyNumberFormat="1" applyFont="1" applyBorder="1" applyAlignment="1">
      <alignment vertical="center"/>
    </xf>
    <xf numFmtId="10" fontId="6" fillId="0" borderId="6" xfId="0" applyNumberFormat="1" applyFont="1" applyBorder="1" applyAlignment="1">
      <alignment vertical="center"/>
    </xf>
    <xf numFmtId="10" fontId="6" fillId="0" borderId="15" xfId="0" applyNumberFormat="1" applyFont="1" applyBorder="1" applyAlignment="1">
      <alignment vertical="center"/>
    </xf>
    <xf numFmtId="10" fontId="6" fillId="0" borderId="8" xfId="0" applyNumberFormat="1" applyFont="1" applyBorder="1" applyAlignment="1">
      <alignment vertical="center"/>
    </xf>
    <xf numFmtId="0" fontId="12" fillId="3" borderId="10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64" fontId="6" fillId="0" borderId="12" xfId="0" applyNumberFormat="1" applyFont="1" applyBorder="1" applyAlignment="1">
      <alignment vertical="center"/>
    </xf>
    <xf numFmtId="164" fontId="6" fillId="6" borderId="12" xfId="0" applyNumberFormat="1" applyFont="1" applyFill="1" applyBorder="1" applyAlignment="1">
      <alignment vertical="center"/>
    </xf>
    <xf numFmtId="10" fontId="6" fillId="6" borderId="13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164" fontId="6" fillId="6" borderId="14" xfId="0" applyNumberFormat="1" applyFont="1" applyFill="1" applyBorder="1" applyAlignment="1">
      <alignment vertical="center"/>
    </xf>
    <xf numFmtId="10" fontId="6" fillId="6" borderId="6" xfId="0" applyNumberFormat="1" applyFont="1" applyFill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6" fillId="6" borderId="15" xfId="0" applyNumberFormat="1" applyFont="1" applyFill="1" applyBorder="1" applyAlignment="1">
      <alignment vertical="center"/>
    </xf>
    <xf numFmtId="10" fontId="6" fillId="6" borderId="8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0" fillId="0" borderId="0" xfId="0"/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9" fillId="0" borderId="2" xfId="0" applyFont="1" applyBorder="1"/>
    <xf numFmtId="0" fontId="9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733550" cy="523875"/>
    <xdr:pic>
      <xdr:nvPicPr>
        <xdr:cNvPr id="4" name="image1.png">
          <a:extLst>
            <a:ext uri="{FF2B5EF4-FFF2-40B4-BE49-F238E27FC236}">
              <a16:creationId xmlns:a16="http://schemas.microsoft.com/office/drawing/2014/main" id="{DF910BC3-BBB2-4ADC-82DE-0A46CA92B7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"/>
          <a:ext cx="17335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733550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733550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733550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733550" cy="523875"/>
    <xdr:pic>
      <xdr:nvPicPr>
        <xdr:cNvPr id="3" name="image1.png">
          <a:extLst>
            <a:ext uri="{FF2B5EF4-FFF2-40B4-BE49-F238E27FC236}">
              <a16:creationId xmlns:a16="http://schemas.microsoft.com/office/drawing/2014/main" id="{00EA0409-C57F-4CA9-A53D-EECEE59289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"/>
          <a:ext cx="173355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5"/>
  <sheetViews>
    <sheetView workbookViewId="0">
      <selection activeCell="F6" sqref="F6"/>
    </sheetView>
  </sheetViews>
  <sheetFormatPr defaultColWidth="14.44140625" defaultRowHeight="15" customHeight="1"/>
  <cols>
    <col min="1" max="1" width="3.33203125" customWidth="1"/>
    <col min="2" max="2" width="3.109375" customWidth="1"/>
    <col min="3" max="3" width="124.33203125" customWidth="1"/>
    <col min="4" max="28" width="8.6640625" customWidth="1"/>
  </cols>
  <sheetData>
    <row r="1" spans="1:28" ht="12" customHeight="1">
      <c r="A1" s="58"/>
      <c r="B1" s="56"/>
      <c r="C1" s="5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1.25" customHeight="1">
      <c r="A2" s="58"/>
      <c r="B2" s="56"/>
      <c r="C2" s="56"/>
      <c r="D2" s="5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1.25" customHeight="1">
      <c r="A3" s="58"/>
      <c r="B3" s="56"/>
      <c r="C3" s="5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25" customHeight="1">
      <c r="A4" s="61" t="s">
        <v>0</v>
      </c>
      <c r="B4" s="56"/>
      <c r="C4" s="5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2.5" customHeight="1">
      <c r="A5" s="55" t="s">
        <v>1</v>
      </c>
      <c r="B5" s="56"/>
      <c r="C5" s="5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2.5" customHeight="1">
      <c r="A6" s="3">
        <v>1</v>
      </c>
      <c r="B6" s="62" t="s">
        <v>2</v>
      </c>
      <c r="C6" s="5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2.5" customHeight="1">
      <c r="A7" s="3">
        <v>2</v>
      </c>
      <c r="B7" s="62" t="s">
        <v>3</v>
      </c>
      <c r="C7" s="5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2.5" customHeight="1">
      <c r="A8" s="59"/>
      <c r="B8" s="56"/>
      <c r="C8" s="4" t="s">
        <v>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2.5" customHeight="1">
      <c r="A9" s="59"/>
      <c r="B9" s="56"/>
      <c r="C9" s="4" t="s">
        <v>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2.5" customHeight="1">
      <c r="A10" s="59"/>
      <c r="B10" s="56"/>
      <c r="C10" s="4" t="s">
        <v>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2.5" customHeight="1">
      <c r="A11" s="59"/>
      <c r="B11" s="56"/>
      <c r="C11" s="4" t="s">
        <v>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2.5" customHeight="1">
      <c r="A12" s="3">
        <v>3</v>
      </c>
      <c r="B12" s="62" t="s">
        <v>8</v>
      </c>
      <c r="C12" s="5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2.5" customHeight="1">
      <c r="A13" s="3">
        <v>4</v>
      </c>
      <c r="B13" s="62" t="s">
        <v>9</v>
      </c>
      <c r="C13" s="5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2.5" customHeight="1">
      <c r="A14" s="3">
        <v>5</v>
      </c>
      <c r="B14" s="62" t="s">
        <v>10</v>
      </c>
      <c r="C14" s="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4">
      <c r="A15" s="60"/>
      <c r="B15" s="56"/>
      <c r="C15" s="5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4.4">
      <c r="A16" s="60"/>
      <c r="B16" s="56"/>
      <c r="C16" s="5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2.5" customHeight="1">
      <c r="A17" s="55" t="s">
        <v>11</v>
      </c>
      <c r="B17" s="56"/>
      <c r="C17" s="5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2.5" customHeight="1">
      <c r="A18" s="5"/>
      <c r="B18" s="57" t="s">
        <v>12</v>
      </c>
      <c r="C18" s="5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2.5" customHeight="1">
      <c r="A19" s="5"/>
      <c r="B19" s="57" t="s">
        <v>13</v>
      </c>
      <c r="C19" s="5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2.5" customHeight="1">
      <c r="A20" s="5"/>
      <c r="B20" s="57" t="s">
        <v>14</v>
      </c>
      <c r="C20" s="5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2.5" customHeight="1">
      <c r="A21" s="5"/>
      <c r="B21" s="57" t="s">
        <v>15</v>
      </c>
      <c r="C21" s="5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2.5" customHeight="1">
      <c r="A22" s="5"/>
      <c r="B22" s="57" t="s">
        <v>16</v>
      </c>
      <c r="C22" s="5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4">
      <c r="A23" s="6"/>
      <c r="B23" s="6"/>
      <c r="C23" s="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4.4">
      <c r="A24" s="6"/>
      <c r="B24" s="6"/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</sheetData>
  <mergeCells count="22">
    <mergeCell ref="B14:C14"/>
    <mergeCell ref="B22:C22"/>
    <mergeCell ref="A3:C3"/>
    <mergeCell ref="A1:C1"/>
    <mergeCell ref="A2:D2"/>
    <mergeCell ref="A8:B8"/>
    <mergeCell ref="A9:B9"/>
    <mergeCell ref="A10:B10"/>
    <mergeCell ref="A11:B11"/>
    <mergeCell ref="A15:C15"/>
    <mergeCell ref="A16:C16"/>
    <mergeCell ref="A4:C4"/>
    <mergeCell ref="A5:C5"/>
    <mergeCell ref="B6:C6"/>
    <mergeCell ref="B7:C7"/>
    <mergeCell ref="B12:C12"/>
    <mergeCell ref="B13:C13"/>
    <mergeCell ref="A17:C17"/>
    <mergeCell ref="B18:C18"/>
    <mergeCell ref="B19:C19"/>
    <mergeCell ref="B20:C20"/>
    <mergeCell ref="B21:C21"/>
  </mergeCells>
  <pageMargins left="0.75" right="0.75" top="1" bottom="1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1"/>
  <sheetViews>
    <sheetView tabSelected="1" workbookViewId="0">
      <selection sqref="A1:C1"/>
    </sheetView>
  </sheetViews>
  <sheetFormatPr defaultColWidth="14.44140625" defaultRowHeight="15" customHeight="1"/>
  <cols>
    <col min="1" max="1" width="57.44140625" customWidth="1"/>
    <col min="2" max="4" width="24" customWidth="1"/>
    <col min="5" max="28" width="8.6640625" customWidth="1"/>
  </cols>
  <sheetData>
    <row r="1" spans="1:28" ht="12" customHeight="1">
      <c r="A1" s="58"/>
      <c r="B1" s="56"/>
      <c r="C1" s="5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1.25" customHeight="1">
      <c r="A2" s="58"/>
      <c r="B2" s="56"/>
      <c r="C2" s="56"/>
      <c r="D2" s="5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1.25" customHeight="1">
      <c r="A3" s="58"/>
      <c r="B3" s="56"/>
      <c r="C3" s="5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25" customHeight="1">
      <c r="A4" s="63" t="s">
        <v>17</v>
      </c>
      <c r="B4" s="64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22.5" customHeight="1">
      <c r="A5" s="9" t="s">
        <v>18</v>
      </c>
      <c r="B5" s="10" t="s">
        <v>19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22.5" customHeight="1">
      <c r="A6" s="11" t="s">
        <v>20</v>
      </c>
      <c r="B6" s="12" t="s">
        <v>21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2.5" customHeight="1">
      <c r="A7" s="13" t="s">
        <v>22</v>
      </c>
      <c r="B7" s="14">
        <v>2024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4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4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26.25" customHeight="1">
      <c r="A10" s="63" t="s">
        <v>23</v>
      </c>
      <c r="B10" s="65"/>
      <c r="C10" s="65"/>
      <c r="D10" s="64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22.5" customHeight="1">
      <c r="A11" s="15" t="s">
        <v>24</v>
      </c>
      <c r="B11" s="16" t="s">
        <v>25</v>
      </c>
      <c r="C11" s="16" t="s">
        <v>26</v>
      </c>
      <c r="D11" s="16" t="s">
        <v>27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22.5" customHeight="1">
      <c r="A12" s="17" t="s">
        <v>28</v>
      </c>
      <c r="B12" s="18">
        <v>2000</v>
      </c>
      <c r="C12" s="18">
        <v>95</v>
      </c>
      <c r="D12" s="19">
        <f t="shared" ref="D12:D16" si="0">B12*C12</f>
        <v>190000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22.5" customHeight="1">
      <c r="A13" s="11" t="s">
        <v>29</v>
      </c>
      <c r="B13" s="20">
        <v>1500</v>
      </c>
      <c r="C13" s="20">
        <v>120</v>
      </c>
      <c r="D13" s="21">
        <f t="shared" si="0"/>
        <v>180000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22.5" customHeight="1">
      <c r="A14" s="11" t="s">
        <v>30</v>
      </c>
      <c r="B14" s="20">
        <v>2500</v>
      </c>
      <c r="C14" s="20">
        <v>160</v>
      </c>
      <c r="D14" s="21">
        <f t="shared" si="0"/>
        <v>400000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22.5" customHeight="1">
      <c r="A15" s="11" t="s">
        <v>31</v>
      </c>
      <c r="B15" s="20">
        <v>800</v>
      </c>
      <c r="C15" s="20">
        <v>60</v>
      </c>
      <c r="D15" s="21">
        <f t="shared" si="0"/>
        <v>48000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22.5" customHeight="1">
      <c r="A16" s="11" t="s">
        <v>32</v>
      </c>
      <c r="B16" s="20">
        <v>200</v>
      </c>
      <c r="C16" s="20">
        <v>110</v>
      </c>
      <c r="D16" s="21">
        <f t="shared" si="0"/>
        <v>22000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22.5" customHeight="1">
      <c r="A17" s="22" t="s">
        <v>33</v>
      </c>
      <c r="B17" s="23">
        <f>SUM(B12:B16)</f>
        <v>7000</v>
      </c>
      <c r="C17" s="23"/>
      <c r="D17" s="24">
        <f>SUM(D12:D16)</f>
        <v>840000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4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4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26.25" customHeight="1">
      <c r="A20" s="63" t="s">
        <v>34</v>
      </c>
      <c r="B20" s="6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22.5" customHeight="1">
      <c r="A21" s="26" t="s">
        <v>35</v>
      </c>
      <c r="B21" s="27">
        <v>0.12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22.5" customHeight="1">
      <c r="A22" s="28" t="s">
        <v>36</v>
      </c>
      <c r="B22" s="29">
        <v>0.05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22.5" customHeight="1">
      <c r="A23" s="28" t="s">
        <v>37</v>
      </c>
      <c r="B23" s="29">
        <v>0.3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22.5" customHeight="1">
      <c r="A24" s="30" t="s">
        <v>38</v>
      </c>
      <c r="B24" s="31">
        <v>0.3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8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8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8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8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8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8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8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8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8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8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8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8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8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:28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:28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:28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:28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:28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:28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:28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:28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:2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:28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:28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:28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:28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:2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:28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:28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:28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:28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:28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:28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:28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:28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:2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:28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:28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:28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:28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:28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:28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:28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:28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:28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:2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:28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:28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:28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:28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:28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:28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:28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:28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:2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:28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:28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:28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:28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:28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:28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:28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:28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:28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:2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:28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:28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:28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:28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:28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:28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:28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:28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: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:28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:28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:28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:28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:28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:28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:28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:28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:28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:28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:28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:28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:2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:28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:28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:28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:28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:28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:28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:28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:2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:28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:28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:28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:28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:28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:28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:2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:28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:28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:28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:28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:28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:28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:2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:28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:28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:28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:28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:28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:28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:28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:28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:28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:28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:28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:28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:28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:28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:2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:28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:28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:28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:28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:28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:28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:28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:28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:2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:28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:28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:28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:28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:28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:28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:28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:28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:28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:28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:28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:28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:28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:28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:28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:28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:28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:28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:28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:28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:28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:28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:28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:28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:28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:28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:28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:28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:28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:28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:28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:28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:28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:28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:28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:28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:28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:2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:28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:28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:28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:28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:28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:28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:28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:28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:28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:28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:2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:28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:28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:28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:28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:28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:28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:2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:28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:28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:28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:28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:28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:28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:28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:28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:2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:28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:28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:28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:28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:28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:28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:28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:2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:28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:28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:28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:28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:28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:28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:28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:28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:28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:2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:28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:28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:28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:28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:28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:28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:28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:28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: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:28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:28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:28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:28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:28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:28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:28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:28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:2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:28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:28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:28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:28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:28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:28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:28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:2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:28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:28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:28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:28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:28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:28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:28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:28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:2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:28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:28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:28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:28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:28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:28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:28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:28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:2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:28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:28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:28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:28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:28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:28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:28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:28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:28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:2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:28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:28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:28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:28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:28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:28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:28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:2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:28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:28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:28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:28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:28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:28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:28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:2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:28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:28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:28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:28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:28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:28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:28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:28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:28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:2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:28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:28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:28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:28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:28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:28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:28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:28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:28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:2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:28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:28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:28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:28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:28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:28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:28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:28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:28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:28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:28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:28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:28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:28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:28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:28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:28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:28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:2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:28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:28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:28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:28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:28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:28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:28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:28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:28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:2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:28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:28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:28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:28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:28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:28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:28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:2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:28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:28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:28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:28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:28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:28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:28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:28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:2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:28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:28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1:28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1:28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1:28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1:28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1:28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1:28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1:28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1:2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1:28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1:28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:28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1:28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1:28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1:28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1:28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1:28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1:28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1:2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1:28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1:28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1:28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1:28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1:28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1:28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1:28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1:28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1:28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1:2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1:28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1:28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1:28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1:28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1:28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1:28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1:28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1:28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1:28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1:2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1:28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1:28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1:28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1:28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1:28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1:28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1:28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1:28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1:28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1:2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:28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1:28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1:28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1:28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1:28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1:28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1:28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1:28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1:28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1: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1:28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1:28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1:28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1:28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1:28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1:28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1:28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1:28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1:28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1:2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1:28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1:28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1:28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1:28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1:28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1:28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1:28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1:28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1:28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1:2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1:28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1:28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1:28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1:28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1:28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1:28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1:28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1:28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1:28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1:2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1:28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1:28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1:28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1:28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1:28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1:28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1:28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1:28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1:28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1:2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1:28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1:28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1:28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1:28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1:28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1:28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1:28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1:28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1:28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1:2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1:28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1:28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1:28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1:28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1:28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1:28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1:28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1:28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1:28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1:2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1:28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1:28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1:28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1:28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1:28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1:28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1:28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1:28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1:28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1:2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1:28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1:28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1:28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1:28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1:28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1:28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1:28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1:28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1:28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1:2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1:28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1:28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1:28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1:28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1:28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1:28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1:28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1:28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1:28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1:2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1:28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1:28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1:28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1:28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1:28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1:28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1:28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1:28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1:28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1: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1:28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1:28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1:28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1:28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1:28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1:28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1:28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1:28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1:28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1:2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1:28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1:28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1:28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1:28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1:28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1:28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1:28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1:28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1:28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1:2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1:28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1:28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1:28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1:28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1:28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1:28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1:28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1:28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1:28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1:2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1:28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1:28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1:28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1:28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1:28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1:28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1:28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1:28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1:28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1:2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1:28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1:28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1:28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1:28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1:28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1:28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1:28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1:28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1:28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1:2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1:28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1:28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1:28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1:28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1:28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1:28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1:28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1:28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1:28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1:2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1:28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1:28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1:28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1:28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1:28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1:28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1:28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1:28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spans="1:28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spans="1:2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spans="1:28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1:28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spans="1:28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</sheetData>
  <mergeCells count="6">
    <mergeCell ref="A4:B4"/>
    <mergeCell ref="A10:D10"/>
    <mergeCell ref="A20:B20"/>
    <mergeCell ref="A3:C3"/>
    <mergeCell ref="A1:C1"/>
    <mergeCell ref="A2:D2"/>
  </mergeCells>
  <pageMargins left="0.75" right="0.75" top="1" bottom="1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02"/>
  <sheetViews>
    <sheetView workbookViewId="0">
      <selection sqref="A1:C1"/>
    </sheetView>
  </sheetViews>
  <sheetFormatPr defaultColWidth="14.44140625" defaultRowHeight="15" customHeight="1"/>
  <cols>
    <col min="1" max="1" width="52" customWidth="1"/>
    <col min="2" max="2" width="19" customWidth="1"/>
    <col min="3" max="3" width="23.33203125" customWidth="1"/>
    <col min="4" max="4" width="24" customWidth="1"/>
    <col min="5" max="28" width="8.6640625" customWidth="1"/>
  </cols>
  <sheetData>
    <row r="1" spans="1:28" ht="12" customHeight="1">
      <c r="A1" s="58"/>
      <c r="B1" s="56"/>
      <c r="C1" s="5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1.25" customHeight="1">
      <c r="A2" s="58"/>
      <c r="B2" s="56"/>
      <c r="C2" s="56"/>
      <c r="D2" s="5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1.25" customHeight="1">
      <c r="A3" s="58"/>
      <c r="B3" s="56"/>
      <c r="C3" s="5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25" customHeight="1">
      <c r="A4" s="63" t="s">
        <v>39</v>
      </c>
      <c r="B4" s="65"/>
      <c r="C4" s="65"/>
      <c r="D4" s="6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2.5" customHeight="1">
      <c r="A5" s="15" t="s">
        <v>24</v>
      </c>
      <c r="B5" s="16" t="s">
        <v>25</v>
      </c>
      <c r="C5" s="16" t="s">
        <v>26</v>
      </c>
      <c r="D5" s="16" t="s">
        <v>27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2.5" customHeight="1">
      <c r="A6" s="17" t="str">
        <f>Inputs!A12</f>
        <v>Medicaid</v>
      </c>
      <c r="B6" s="18">
        <f>Inputs!B12</f>
        <v>2000</v>
      </c>
      <c r="C6" s="18">
        <f>Inputs!C12</f>
        <v>95</v>
      </c>
      <c r="D6" s="19">
        <f>Inputs!D12</f>
        <v>190000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2.5" customHeight="1">
      <c r="A7" s="11" t="str">
        <f>Inputs!A13</f>
        <v>Medicare</v>
      </c>
      <c r="B7" s="20">
        <f>Inputs!B13</f>
        <v>1500</v>
      </c>
      <c r="C7" s="20">
        <f>Inputs!C13</f>
        <v>120</v>
      </c>
      <c r="D7" s="21">
        <f>Inputs!D13</f>
        <v>180000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2.5" customHeight="1">
      <c r="A8" s="11" t="str">
        <f>Inputs!A14</f>
        <v>Commercial</v>
      </c>
      <c r="B8" s="20">
        <f>Inputs!B14</f>
        <v>2500</v>
      </c>
      <c r="C8" s="20">
        <f>Inputs!C14</f>
        <v>160</v>
      </c>
      <c r="D8" s="21">
        <f>Inputs!D14</f>
        <v>400000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22.5" customHeight="1">
      <c r="A9" s="11" t="str">
        <f>Inputs!A15</f>
        <v>Self-Pay/Uninsured</v>
      </c>
      <c r="B9" s="20">
        <f>Inputs!B15</f>
        <v>800</v>
      </c>
      <c r="C9" s="20">
        <f>Inputs!C15</f>
        <v>60</v>
      </c>
      <c r="D9" s="21">
        <f>Inputs!D15</f>
        <v>48000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2.5" customHeight="1">
      <c r="A10" s="11" t="str">
        <f>Inputs!A16</f>
        <v>Other</v>
      </c>
      <c r="B10" s="20">
        <f>Inputs!B16</f>
        <v>200</v>
      </c>
      <c r="C10" s="20">
        <f>Inputs!C16</f>
        <v>110</v>
      </c>
      <c r="D10" s="21">
        <f>Inputs!D16</f>
        <v>22000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2.5" customHeight="1">
      <c r="A11" s="32" t="s">
        <v>33</v>
      </c>
      <c r="B11" s="33">
        <f>SUM(B6:B10)</f>
        <v>7000</v>
      </c>
      <c r="C11" s="33"/>
      <c r="D11" s="34">
        <f>SUM(D6:D10)</f>
        <v>840000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4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4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4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4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4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4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4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4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4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4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4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</sheetData>
  <mergeCells count="4">
    <mergeCell ref="A4:D4"/>
    <mergeCell ref="A3:C3"/>
    <mergeCell ref="A1:C1"/>
    <mergeCell ref="A2:D2"/>
  </mergeCells>
  <pageMargins left="0.75" right="0.75" top="1" bottom="1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02"/>
  <sheetViews>
    <sheetView workbookViewId="0">
      <selection activeCell="A2" sqref="A2:D2"/>
    </sheetView>
  </sheetViews>
  <sheetFormatPr defaultColWidth="14.44140625" defaultRowHeight="15" customHeight="1"/>
  <cols>
    <col min="1" max="1" width="30.109375" customWidth="1"/>
    <col min="2" max="2" width="28.44140625" customWidth="1"/>
    <col min="3" max="5" width="26" customWidth="1"/>
    <col min="6" max="28" width="8.6640625" customWidth="1"/>
  </cols>
  <sheetData>
    <row r="1" spans="1:28" ht="12" customHeight="1">
      <c r="A1" s="58"/>
      <c r="B1" s="56"/>
      <c r="C1" s="5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1.25" customHeight="1">
      <c r="A2" s="58"/>
      <c r="B2" s="56"/>
      <c r="C2" s="56"/>
      <c r="D2" s="5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1.25" customHeight="1">
      <c r="A3" s="58"/>
      <c r="B3" s="56"/>
      <c r="C3" s="5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25" customHeight="1">
      <c r="A4" s="63" t="s">
        <v>40</v>
      </c>
      <c r="B4" s="65"/>
      <c r="C4" s="65"/>
      <c r="D4" s="65"/>
      <c r="E4" s="64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22.5" customHeight="1">
      <c r="A5" s="15" t="s">
        <v>41</v>
      </c>
      <c r="B5" s="16" t="s">
        <v>42</v>
      </c>
      <c r="C5" s="16" t="s">
        <v>43</v>
      </c>
      <c r="D5" s="16" t="s">
        <v>44</v>
      </c>
      <c r="E5" s="16" t="s">
        <v>45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22.5" customHeight="1">
      <c r="A6" s="17" t="s">
        <v>46</v>
      </c>
      <c r="B6" s="35">
        <v>0.05</v>
      </c>
      <c r="C6" s="35">
        <v>0.03</v>
      </c>
      <c r="D6" s="35">
        <v>0.35</v>
      </c>
      <c r="E6" s="36">
        <v>0.35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2.5" customHeight="1">
      <c r="A7" s="11" t="s">
        <v>47</v>
      </c>
      <c r="B7" s="37">
        <v>0.12</v>
      </c>
      <c r="C7" s="37">
        <v>0.05</v>
      </c>
      <c r="D7" s="37">
        <v>0.3</v>
      </c>
      <c r="E7" s="38">
        <v>0.3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22.5" customHeight="1">
      <c r="A8" s="11" t="s">
        <v>48</v>
      </c>
      <c r="B8" s="37">
        <v>0.2</v>
      </c>
      <c r="C8" s="37">
        <v>0.08</v>
      </c>
      <c r="D8" s="37">
        <v>0.25</v>
      </c>
      <c r="E8" s="38">
        <v>0.25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22.5" customHeight="1">
      <c r="A9" s="13" t="s">
        <v>49</v>
      </c>
      <c r="B9" s="39">
        <f>Inputs!B21</f>
        <v>0.12</v>
      </c>
      <c r="C9" s="39">
        <f>Inputs!B22</f>
        <v>0.05</v>
      </c>
      <c r="D9" s="39">
        <f>Inputs!B23</f>
        <v>0.3</v>
      </c>
      <c r="E9" s="40">
        <f>Inputs!B24</f>
        <v>0.3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4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4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4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4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4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4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4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4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4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4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4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4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4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8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8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8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8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8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8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8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8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8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8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8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8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8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:28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:28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:28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:28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:28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:28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:28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:28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:2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:28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:28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:28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:28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:2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:28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:28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:28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:28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:28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:28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:28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:28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:2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:28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:28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:28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:28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:28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:28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:28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:28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:28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:2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:28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:28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:28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:28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:28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:28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:28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:28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:2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:28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:28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:28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:28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:28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:28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:28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:28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:28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:2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:28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:28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:28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:28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:28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:28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:28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:28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: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:28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:28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:28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:28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:28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:28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:28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:28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:28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:28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:28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:28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:2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:28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:28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:28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:28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:28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:28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:28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:2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:28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:28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:28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:28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:28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:28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:2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:28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:28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:28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:28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:28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:28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:2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:28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:28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:28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:28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:28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:28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:28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:28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:28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:28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:28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:28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:28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:28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:2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:28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:28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:28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:28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:28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:28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:28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:28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:2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:28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:28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:28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:28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:28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:28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:28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:28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:28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:28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:28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:28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:28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:28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:28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:28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:28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:28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:28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:28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:28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:28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:28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:28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:28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:28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:28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:28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:28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:28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:28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:28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:28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:28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:28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:28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:28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:2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:28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:28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:28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:28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:28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:28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:28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:28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:28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:28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:2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:28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:28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:28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:28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:28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:28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:2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:28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:28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:28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:28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:28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:28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:28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:28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:2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:28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:28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:28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:28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:28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:28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:28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:2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:28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:28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:28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:28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:28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:28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:28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:28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:28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:2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:28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:28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:28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:28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:28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:28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:28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:28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: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:28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:28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:28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:28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:28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:28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:28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:28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:2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:28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:28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:28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:28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:28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:28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:28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:2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:28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:28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:28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:28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:28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:28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:28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:28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:2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:28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:28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:28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:28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:28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:28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:28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:28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:2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:28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:28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:28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:28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:28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:28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:28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:28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:28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:2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:28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:28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:28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:28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:28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:28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:28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:2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:28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:28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:28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:28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:28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:28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:28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:2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:28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:28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:28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:28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:28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:28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:28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:28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:28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:2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:28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:28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:28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:28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:28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:28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:28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:28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:28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:2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:28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:28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:28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:28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:28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:28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:28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:28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:28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:28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:28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:28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:28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:28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:28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:28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:28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:28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:2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:28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:28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:28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:28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:28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:28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:28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:28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:28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:2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:28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:28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:28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:28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:28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:28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:28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:2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:28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:28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:28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:28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:28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:28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:28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:28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:2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:28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:28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1:28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1:28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1:28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1:28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1:28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1:28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1:28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1:2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1:28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1:28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:28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1:28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1:28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1:28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1:28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1:28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1:28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1:2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1:28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1:28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1:28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1:28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1:28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1:28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1:28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1:28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1:28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1:2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1:28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1:28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1:28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1:28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1:28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1:28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1:28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1:28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1:28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1:2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1:28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1:28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1:28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1:28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1:28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1:28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1:28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1:28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1:28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1:2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:28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1:28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1:28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1:28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1:28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1:28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1:28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1:28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1:28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1: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1:28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1:28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1:28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1:28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1:28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1:28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1:28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1:28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1:28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1:2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1:28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1:28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1:28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1:28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1:28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1:28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1:28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1:28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1:28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1:2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1:28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1:28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1:28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1:28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1:28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1:28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1:28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1:28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1:28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1:2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1:28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1:28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1:28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1:28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1:28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1:28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1:28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1:28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1:28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1:2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1:28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1:28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1:28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1:28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1:28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1:28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1:28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1:28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1:28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1:2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1:28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1:28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1:28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1:28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1:28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1:28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1:28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1:28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1:28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1:2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1:28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1:28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1:28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1:28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1:28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1:28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1:28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1:28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1:28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1:2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1:28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1:28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1:28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1:28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1:28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1:28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1:28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1:28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1:28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1:2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1:28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1:28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1:28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1:28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1:28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1:28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1:28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1:28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1:28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1:2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1:28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1:28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1:28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1:28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1:28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1:28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1:28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1:28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1:28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1: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1:28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1:28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1:28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1:28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1:28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1:28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1:28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1:28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1:28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1:2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1:28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1:28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1:28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1:28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1:28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1:28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1:28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1:28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1:28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1:2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1:28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1:28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1:28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1:28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1:28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1:28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1:28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1:28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1:28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1:2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1:28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1:28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1:28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1:28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1:28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1:28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1:28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1:28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1:28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1:2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1:28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1:28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1:28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1:28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1:28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1:28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1:28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1:28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1:28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1:2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1:28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1:28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1:28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1:28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1:28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1:28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1:28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1:28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1:28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1:2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1:28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1:28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1:28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1:28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1:28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1:28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1:28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1:28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spans="1:28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spans="1:2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spans="1:28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1:28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spans="1:28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spans="1:28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</row>
  </sheetData>
  <mergeCells count="4">
    <mergeCell ref="A4:E4"/>
    <mergeCell ref="A3:C3"/>
    <mergeCell ref="A1:C1"/>
    <mergeCell ref="A2:D2"/>
  </mergeCells>
  <pageMargins left="0.75" right="0.75" top="1" bottom="1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02"/>
  <sheetViews>
    <sheetView workbookViewId="0">
      <selection activeCell="D18" sqref="D18"/>
    </sheetView>
  </sheetViews>
  <sheetFormatPr defaultColWidth="14.44140625" defaultRowHeight="15" customHeight="1"/>
  <cols>
    <col min="1" max="1" width="21.33203125" customWidth="1"/>
    <col min="2" max="11" width="17.33203125" customWidth="1"/>
    <col min="12" max="28" width="8.6640625" customWidth="1"/>
  </cols>
  <sheetData>
    <row r="1" spans="1:28" ht="12" customHeight="1">
      <c r="A1" s="58"/>
      <c r="B1" s="56"/>
      <c r="C1" s="5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1.25" customHeight="1">
      <c r="A2" s="58"/>
      <c r="B2" s="56"/>
      <c r="C2" s="56"/>
      <c r="D2" s="5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1.25" customHeight="1">
      <c r="A3" s="58"/>
      <c r="B3" s="56"/>
      <c r="C3" s="5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25" customHeight="1">
      <c r="A4" s="63" t="s">
        <v>50</v>
      </c>
      <c r="B4" s="65"/>
      <c r="C4" s="65"/>
      <c r="D4" s="65"/>
      <c r="E4" s="65"/>
      <c r="F4" s="65"/>
      <c r="G4" s="65"/>
      <c r="H4" s="65"/>
      <c r="I4" s="65"/>
      <c r="J4" s="65"/>
      <c r="K4" s="64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50.25" customHeight="1">
      <c r="A5" s="41" t="s">
        <v>41</v>
      </c>
      <c r="B5" s="42" t="s">
        <v>51</v>
      </c>
      <c r="C5" s="42" t="s">
        <v>52</v>
      </c>
      <c r="D5" s="42" t="s">
        <v>53</v>
      </c>
      <c r="E5" s="42" t="s">
        <v>54</v>
      </c>
      <c r="F5" s="42" t="s">
        <v>55</v>
      </c>
      <c r="G5" s="42" t="s">
        <v>56</v>
      </c>
      <c r="H5" s="42" t="s">
        <v>57</v>
      </c>
      <c r="I5" s="42" t="s">
        <v>58</v>
      </c>
      <c r="J5" s="42" t="s">
        <v>59</v>
      </c>
      <c r="K5" s="42" t="s">
        <v>60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22.5" customHeight="1">
      <c r="A6" s="17" t="s">
        <v>46</v>
      </c>
      <c r="B6" s="18">
        <f>Inputs!B12</f>
        <v>2000</v>
      </c>
      <c r="C6" s="18">
        <f>Inputs!C12</f>
        <v>95</v>
      </c>
      <c r="D6" s="44">
        <f>Inputs!D12</f>
        <v>190000</v>
      </c>
      <c r="E6" s="18">
        <f>B6*Scenarios!B6</f>
        <v>100</v>
      </c>
      <c r="F6" s="18">
        <f>(B6-E6)*Scenarios!C6</f>
        <v>57</v>
      </c>
      <c r="G6" s="18">
        <f>E6*Scenarios!D6</f>
        <v>35</v>
      </c>
      <c r="H6" s="44">
        <f>G6*Scenarios!E6*(Inputs!C15)</f>
        <v>735</v>
      </c>
      <c r="I6" s="45">
        <f t="shared" ref="I6:I9" si="0">((E6+F6)*C6)-H6</f>
        <v>14180</v>
      </c>
      <c r="J6" s="44">
        <f>(Inputs!D17)-I6</f>
        <v>825820</v>
      </c>
      <c r="K6" s="46">
        <f>I6/(Inputs!D17)</f>
        <v>1.6880952380952382E-2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2.5" customHeight="1">
      <c r="A7" s="47" t="s">
        <v>47</v>
      </c>
      <c r="B7" s="48">
        <f>Inputs!B12</f>
        <v>2000</v>
      </c>
      <c r="C7" s="48">
        <f>Inputs!C12</f>
        <v>95</v>
      </c>
      <c r="D7" s="49">
        <f>Inputs!D12</f>
        <v>190000</v>
      </c>
      <c r="E7" s="48">
        <f>B7*Scenarios!B7</f>
        <v>240</v>
      </c>
      <c r="F7" s="48">
        <f>(B7-E7)*Scenarios!C7</f>
        <v>88</v>
      </c>
      <c r="G7" s="48">
        <f>E7*Scenarios!D7</f>
        <v>72</v>
      </c>
      <c r="H7" s="49">
        <f>G7*Scenarios!E7*(Inputs!C15)</f>
        <v>1295.9999999999998</v>
      </c>
      <c r="I7" s="49">
        <f t="shared" si="0"/>
        <v>29864</v>
      </c>
      <c r="J7" s="49">
        <f>(Inputs!D17)-I7</f>
        <v>810136</v>
      </c>
      <c r="K7" s="50">
        <f>I7/(Inputs!D17)</f>
        <v>3.5552380952380953E-2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22.5" customHeight="1">
      <c r="A8" s="11" t="s">
        <v>48</v>
      </c>
      <c r="B8" s="20">
        <f>Inputs!B12</f>
        <v>2000</v>
      </c>
      <c r="C8" s="20">
        <f>Inputs!C12</f>
        <v>95</v>
      </c>
      <c r="D8" s="51">
        <f>Inputs!D12</f>
        <v>190000</v>
      </c>
      <c r="E8" s="20">
        <f>B8*Scenarios!B8</f>
        <v>400</v>
      </c>
      <c r="F8" s="20">
        <f>(B8-E8)*Scenarios!C8</f>
        <v>128</v>
      </c>
      <c r="G8" s="20">
        <f>E8*Scenarios!D8</f>
        <v>100</v>
      </c>
      <c r="H8" s="51">
        <f>G8*Scenarios!E8*(Inputs!C15)</f>
        <v>1500</v>
      </c>
      <c r="I8" s="49">
        <f t="shared" si="0"/>
        <v>48660</v>
      </c>
      <c r="J8" s="51">
        <f>(Inputs!D17)-I8</f>
        <v>791340</v>
      </c>
      <c r="K8" s="50">
        <f>I8/(Inputs!D17)</f>
        <v>5.7928571428571426E-2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22.5" customHeight="1">
      <c r="A9" s="13" t="s">
        <v>49</v>
      </c>
      <c r="B9" s="33">
        <f>Inputs!B12</f>
        <v>2000</v>
      </c>
      <c r="C9" s="33">
        <f>Inputs!C12</f>
        <v>95</v>
      </c>
      <c r="D9" s="52">
        <f>Inputs!D12</f>
        <v>190000</v>
      </c>
      <c r="E9" s="33">
        <f>B9*Scenarios!B9</f>
        <v>240</v>
      </c>
      <c r="F9" s="33">
        <f>(B9-E9)*Scenarios!C9</f>
        <v>88</v>
      </c>
      <c r="G9" s="33">
        <f>E9*Scenarios!D9</f>
        <v>72</v>
      </c>
      <c r="H9" s="52">
        <f>G9*Scenarios!E9*(Inputs!C15)</f>
        <v>1295.9999999999998</v>
      </c>
      <c r="I9" s="53">
        <f t="shared" si="0"/>
        <v>29864</v>
      </c>
      <c r="J9" s="52">
        <f>(Inputs!D17)-I9</f>
        <v>810136</v>
      </c>
      <c r="K9" s="54">
        <f>I9/(Inputs!D17)</f>
        <v>3.5552380952380953E-2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4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4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4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4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4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4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4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4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4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4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4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4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4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8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8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8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8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8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8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8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8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8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8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8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8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8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:28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:28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:28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:28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:28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:28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:28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:28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:2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:28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:28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:28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:28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:2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:28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:28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:28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:28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:28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:28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:28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:28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:2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:28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:28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:28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:28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:28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:28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:28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:28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:28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:2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:28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:28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:28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:28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:28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:28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:28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:28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:2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:28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:28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:28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:28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:28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:28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:28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:28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:28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:2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:28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:28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:28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:28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:28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:28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:28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:28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: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:28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:28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:28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:28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:28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:28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:28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:28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:28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:28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:28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:28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:2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:28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:28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:28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:28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:28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:28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:28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:2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:28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:28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:28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:28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:28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:28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:2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:28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:28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:28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:28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:28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:28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:2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:28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:28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:28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:28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:28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:28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:28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:28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:28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:28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:28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:28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:28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:28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:2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:28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:28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:28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:28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:28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:28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:28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:28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:2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:28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:28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:28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:28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:28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:28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:28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:28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:28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:28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:28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:28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:28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:28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:28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:28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:28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:28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:28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:28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:28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:28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:28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:28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:28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:28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:28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:28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:28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:28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:28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:28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:28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:28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:28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:28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:28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:2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:28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:28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:28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:28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:28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:28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:28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:28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:28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:28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:2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:28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:28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:28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:28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:28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:28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:2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:28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:28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:28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:28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:28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:28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:28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:28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:2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:28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:28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:28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:28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:28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:28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:28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:2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:28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:28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:28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:28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:28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:28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:28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:28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:28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:2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:28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:28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:28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:28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:28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:28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:28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:28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: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:28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:28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:28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:28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:28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:28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:28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:28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:2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:28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:28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:28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:28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:28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:28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:28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:2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:28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:28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:28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:28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:28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:28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:28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:28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:2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:28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:28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:28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:28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:28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:28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:28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:28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:2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:28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:28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:28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:28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:28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:28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:28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:28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:28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:2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:28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:28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:28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:28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:28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:28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:28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:2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:28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:28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:28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:28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:28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:28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:28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:2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:28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:28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:28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:28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:28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:28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:28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:28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:28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:2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:28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:28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:28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:28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:28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:28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:28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:28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:28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:2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:28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:28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:28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:28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:28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:28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:28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:28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:28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:28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:28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:28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:28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:28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:28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:28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:28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:28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:2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:28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:28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:28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:28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:28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:28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:28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:28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:28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:2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:28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:28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:28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:28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:28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:28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:28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:2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:28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:28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:28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:28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:28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:28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:28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:28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:2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:28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:28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1:28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1:28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1:28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1:28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1:28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1:28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1:28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1:2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1:28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1:28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:28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1:28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1:28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1:28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1:28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1:28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1:28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1:2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1:28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1:28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1:28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1:28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1:28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1:28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1:28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1:28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1:28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1:2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1:28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1:28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1:28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1:28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1:28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1:28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1:28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1:28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1:28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1:2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1:28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1:28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1:28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1:28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1:28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1:28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1:28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1:28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1:28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1:2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:28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1:28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1:28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1:28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1:28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1:28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1:28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1:28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1:28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1: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1:28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1:28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1:28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1:28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1:28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1:28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1:28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1:28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1:28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1:2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1:28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1:28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1:28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1:28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1:28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1:28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1:28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1:28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1:28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1:2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1:28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1:28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1:28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1:28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1:28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1:28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1:28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1:28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1:28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1:2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1:28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1:28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1:28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1:28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1:28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1:28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1:28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1:28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1:28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1:2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1:28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1:28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1:28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1:28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1:28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1:28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1:28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1:28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1:28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1:2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1:28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1:28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1:28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1:28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1:28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1:28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1:28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1:28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1:28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1:2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1:28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1:28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1:28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1:28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1:28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1:28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1:28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1:28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1:28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1:2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1:28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1:28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1:28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1:28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1:28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1:28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1:28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1:28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1:28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1:2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1:28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1:28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1:28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1:28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1:28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1:28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1:28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1:28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1:28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1:2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1:28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1:28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1:28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1:28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1:28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1:28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1:28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1:28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1:28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1: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1:28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1:28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1:28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1:28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1:28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1:28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1:28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1:28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1:28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1:2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1:28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1:28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1:28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1:28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1:28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1:28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1:28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1:28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1:28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1:2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1:28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1:28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1:28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1:28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1:28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1:28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1:28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1:28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1:28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1:2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1:28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1:28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1:28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1:28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1:28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1:28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1:28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1:28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1:28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1:2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1:28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1:28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1:28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1:28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1:28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1:28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1:28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1:28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1:28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1:2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1:28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1:28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1:28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1:28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1:28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1:28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1:28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1:28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1:28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1:2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1:28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1:28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1:28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1:28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1:28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1:28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1:28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1:28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spans="1:28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spans="1:2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spans="1:28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1:28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spans="1:28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spans="1:28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</row>
  </sheetData>
  <mergeCells count="4">
    <mergeCell ref="A4:K4"/>
    <mergeCell ref="A3:C3"/>
    <mergeCell ref="A1:C1"/>
    <mergeCell ref="A2:D2"/>
  </mergeCells>
  <pageMargins left="0.75" right="0.75" top="1" bottom="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Inputs</vt:lpstr>
      <vt:lpstr>Payer Mix Detail</vt:lpstr>
      <vt:lpstr>Scenarios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Allison Book</cp:lastModifiedBy>
  <dcterms:modified xsi:type="dcterms:W3CDTF">2025-08-29T17:36:53Z</dcterms:modified>
</cp:coreProperties>
</file>